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\Documents\EHTech\Customers\"/>
    </mc:Choice>
  </mc:AlternateContent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4" i="1" l="1"/>
  <c r="H6" i="1" l="1"/>
  <c r="H4" i="1" l="1"/>
  <c r="H8" i="1" s="1"/>
  <c r="H10" i="1"/>
  <c r="D8" i="1"/>
  <c r="D12" i="1" s="1"/>
  <c r="D29" i="1" l="1"/>
  <c r="D31" i="1" s="1"/>
  <c r="H18" i="1"/>
  <c r="H12" i="1" l="1"/>
  <c r="H20" i="1" l="1"/>
  <c r="L6" i="1" l="1"/>
  <c r="L10" i="1" s="1"/>
  <c r="L29" i="1" s="1"/>
  <c r="H29" i="1"/>
  <c r="L8" i="1" l="1"/>
  <c r="L31" i="1"/>
  <c r="H31" i="1"/>
</calcChain>
</file>

<file path=xl/sharedStrings.xml><?xml version="1.0" encoding="utf-8"?>
<sst xmlns="http://schemas.openxmlformats.org/spreadsheetml/2006/main" count="29" uniqueCount="23">
  <si>
    <t>Annual Mileage</t>
  </si>
  <si>
    <t>Average MPG</t>
  </si>
  <si>
    <t>Price of Diesel</t>
  </si>
  <si>
    <t>Total Fuel Cost</t>
  </si>
  <si>
    <t>Average Litres Used</t>
  </si>
  <si>
    <t>Todays Running Costs</t>
  </si>
  <si>
    <t>Enhanced Running Costs</t>
  </si>
  <si>
    <t>LPG used</t>
  </si>
  <si>
    <t>Cost of LPG</t>
  </si>
  <si>
    <t>Total Cost of LPG</t>
  </si>
  <si>
    <t>Lease Cost Per Month</t>
  </si>
  <si>
    <t>Enhanced Purchase Business Case</t>
  </si>
  <si>
    <t>Monthly Fuel Saving</t>
  </si>
  <si>
    <t>Total Saving Per Month</t>
  </si>
  <si>
    <t>Total Saving Per Annum</t>
  </si>
  <si>
    <t>ex VAT calculator</t>
  </si>
  <si>
    <t>Fleet Size</t>
  </si>
  <si>
    <t>Annual Fleet costs</t>
  </si>
  <si>
    <t>Lifetime Fleet costs</t>
  </si>
  <si>
    <t>Annual Enhancement Savings</t>
  </si>
  <si>
    <t>Lifetime Enhancement Savings</t>
  </si>
  <si>
    <t>Annual Net savings</t>
  </si>
  <si>
    <t>Lifetime Net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</si>
</sst>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8" fontId="0" fillId="2" borderId="1" xfId="0" applyNumberFormat="1" applyFill="1" applyBorder="1"/>
    <xf numFmtId="0" fontId="1" fillId="0" borderId="0" xfId="0" applyFont="1"/>
    <xf numFmtId="0" fontId="0" fillId="0" borderId="0" xfId="0" applyAlignment="1">
      <alignment horizontal="center" wrapText="1"/>
    </xf>
    <xf numFmtId="165" fontId="0" fillId="0" borderId="1" xfId="0" applyNumberFormat="1" applyBorder="1"/>
    <xf numFmtId="165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Q23" sqref="Q23"/>
    </sheetView>
  </sheetViews>
  <sheetFormatPr defaultRowHeight="15" x14ac:dyDescent="0.25"/>
  <cols>
    <col min="1" max="1" width="4.42578125" customWidth="1"/>
    <col min="2" max="2" width="19.140625" customWidth="1"/>
    <col min="3" max="3" width="2" customWidth="1"/>
    <col min="4" max="4" width="19.140625" customWidth="1"/>
    <col min="5" max="5" width="4.42578125" customWidth="1"/>
    <col min="6" max="6" width="19.7109375" customWidth="1"/>
    <col min="7" max="7" width="2" customWidth="1"/>
    <col min="8" max="8" width="18.28515625" customWidth="1"/>
    <col min="9" max="9" width="4.42578125" customWidth="1"/>
    <col min="10" max="10" width="22.28515625" bestFit="1" customWidth="1"/>
    <col min="11" max="11" width="2" customWidth="1"/>
    <col min="12" max="12" width="13.85546875" customWidth="1"/>
  </cols>
  <sheetData>
    <row r="1" spans="2:12" ht="21" x14ac:dyDescent="0.35">
      <c r="B1" s="7" t="s">
        <v>15</v>
      </c>
    </row>
    <row r="2" spans="2:12" x14ac:dyDescent="0.25">
      <c r="B2" s="11" t="s">
        <v>5</v>
      </c>
      <c r="C2" s="11"/>
      <c r="D2" s="11"/>
      <c r="F2" s="11" t="s">
        <v>6</v>
      </c>
      <c r="G2" s="11"/>
      <c r="H2" s="11"/>
      <c r="J2" s="12" t="s">
        <v>11</v>
      </c>
      <c r="K2" s="12"/>
      <c r="L2" s="12"/>
    </row>
    <row r="4" spans="2:12" x14ac:dyDescent="0.25">
      <c r="B4" t="s">
        <v>0</v>
      </c>
      <c r="D4" s="4">
        <v>65000</v>
      </c>
      <c r="F4" t="s">
        <v>0</v>
      </c>
      <c r="H4" s="1">
        <f>SUM(D4)</f>
        <v>65000</v>
      </c>
      <c r="J4" t="s">
        <v>10</v>
      </c>
      <c r="L4" s="6">
        <v>250</v>
      </c>
    </row>
    <row r="6" spans="2:12" x14ac:dyDescent="0.25">
      <c r="B6" t="s">
        <v>1</v>
      </c>
      <c r="D6" s="4">
        <v>9</v>
      </c>
      <c r="F6" t="s">
        <v>1</v>
      </c>
      <c r="H6" s="1">
        <f>SUM(D6)*1.35</f>
        <v>12.15</v>
      </c>
      <c r="J6" t="s">
        <v>12</v>
      </c>
      <c r="L6" s="2">
        <f>SUM(D12-H20)/12</f>
        <v>654.41509602194822</v>
      </c>
    </row>
    <row r="8" spans="2:12" x14ac:dyDescent="0.25">
      <c r="B8" t="s">
        <v>4</v>
      </c>
      <c r="D8" s="3">
        <f>SUM(D4/D6)*4.546</f>
        <v>32832.222222222226</v>
      </c>
      <c r="F8" t="s">
        <v>4</v>
      </c>
      <c r="H8" s="3">
        <f>SUM(H4/H6)*4.546</f>
        <v>24320.1646090535</v>
      </c>
      <c r="J8" t="s">
        <v>13</v>
      </c>
      <c r="L8" s="2">
        <f>SUM(L6-L4)</f>
        <v>404.41509602194822</v>
      </c>
    </row>
    <row r="10" spans="2:12" x14ac:dyDescent="0.25">
      <c r="B10" t="s">
        <v>2</v>
      </c>
      <c r="D10" s="5">
        <v>0.99</v>
      </c>
      <c r="F10" t="s">
        <v>2</v>
      </c>
      <c r="H10" s="2">
        <f>SUM(D10)</f>
        <v>0.99</v>
      </c>
      <c r="J10" t="s">
        <v>14</v>
      </c>
      <c r="L10" s="2">
        <f>SUM(L6-L4)*12</f>
        <v>4852.981152263379</v>
      </c>
    </row>
    <row r="12" spans="2:12" x14ac:dyDescent="0.25">
      <c r="B12" t="s">
        <v>3</v>
      </c>
      <c r="D12" s="2">
        <f>SUM(D8*D10)</f>
        <v>32503.900000000005</v>
      </c>
      <c r="F12" t="s">
        <v>3</v>
      </c>
      <c r="H12" s="2">
        <f>SUM(H8*H10)</f>
        <v>24076.962962962964</v>
      </c>
    </row>
    <row r="14" spans="2:12" x14ac:dyDescent="0.25">
      <c r="F14" t="s">
        <v>7</v>
      </c>
      <c r="H14" s="3">
        <f>SUM(H8*4%)</f>
        <v>972.80658436214003</v>
      </c>
    </row>
    <row r="16" spans="2:12" x14ac:dyDescent="0.25">
      <c r="F16" t="s">
        <v>8</v>
      </c>
      <c r="H16" s="5">
        <v>0.59</v>
      </c>
    </row>
    <row r="18" spans="2:12" x14ac:dyDescent="0.25">
      <c r="F18" t="s">
        <v>9</v>
      </c>
      <c r="H18" s="2">
        <f>SUM(H14*H16)</f>
        <v>573.95588477366255</v>
      </c>
    </row>
    <row r="20" spans="2:12" x14ac:dyDescent="0.25">
      <c r="F20" t="s">
        <v>3</v>
      </c>
      <c r="H20" s="2">
        <f>SUM(H12+H18)</f>
        <v>24650.918847736626</v>
      </c>
    </row>
    <row r="27" spans="2:12" x14ac:dyDescent="0.25">
      <c r="B27" t="s">
        <v>16</v>
      </c>
      <c r="D27" s="4">
        <v>4000</v>
      </c>
    </row>
    <row r="29" spans="2:12" ht="45" x14ac:dyDescent="0.25">
      <c r="B29" t="s">
        <v>17</v>
      </c>
      <c r="D29" s="9">
        <f>D27*D12</f>
        <v>130015600.00000001</v>
      </c>
      <c r="F29" s="8" t="s">
        <v>19</v>
      </c>
      <c r="H29" s="9">
        <f>(D12-H20)*D27</f>
        <v>31411924.609053515</v>
      </c>
      <c r="J29" t="s">
        <v>21</v>
      </c>
      <c r="L29" s="2">
        <f>L10*D27</f>
        <v>19411924.609053515</v>
      </c>
    </row>
    <row r="31" spans="2:12" ht="45" x14ac:dyDescent="0.25">
      <c r="B31" t="s">
        <v>18</v>
      </c>
      <c r="D31" s="10">
        <f>D29*5</f>
        <v>650078000.00000012</v>
      </c>
      <c r="F31" s="8" t="s">
        <v>20</v>
      </c>
      <c r="H31" s="10">
        <f>H29*5</f>
        <v>157059623.04526758</v>
      </c>
      <c r="J31" t="s">
        <v>22</v>
      </c>
      <c r="L31" s="10">
        <f>L29*4+H29</f>
        <v>109059623.04526758</v>
      </c>
    </row>
  </sheetData>
  <mergeCells count="3">
    <mergeCell ref="B2:D2"/>
    <mergeCell ref="F2:H2"/>
    <mergeCell ref="J2:L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Abley</dc:creator>
  <cp:lastModifiedBy>Gary McMahon</cp:lastModifiedBy>
  <dcterms:created xsi:type="dcterms:W3CDTF">2011-11-07T10:42:37Z</dcterms:created>
  <dcterms:modified xsi:type="dcterms:W3CDTF">2017-03-20T11:55:17Z</dcterms:modified>
</cp:coreProperties>
</file>